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zhan/Desktop/可视化财务报表/"/>
    </mc:Choice>
  </mc:AlternateContent>
  <xr:revisionPtr revIDLastSave="0" documentId="13_ncr:1_{09AF78B1-3EDA-054D-AE95-6671D35104E5}" xr6:coauthVersionLast="47" xr6:coauthVersionMax="47" xr10:uidLastSave="{00000000-0000-0000-0000-000000000000}"/>
  <bookViews>
    <workbookView xWindow="2140" yWindow="500" windowWidth="24160" windowHeight="12540" activeTab="1" xr2:uid="{00000000-000D-0000-FFFF-FFFF00000000}"/>
  </bookViews>
  <sheets>
    <sheet name="数据源" sheetId="1" r:id="rId1"/>
    <sheet name="看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" l="1"/>
  <c r="O11" i="2"/>
  <c r="N11" i="2"/>
  <c r="M11" i="2"/>
  <c r="L11" i="2"/>
  <c r="K11" i="2"/>
  <c r="J11" i="2"/>
  <c r="I11" i="2"/>
  <c r="H11" i="2"/>
  <c r="G11" i="2"/>
  <c r="F11" i="2"/>
  <c r="E11" i="2"/>
  <c r="D11" i="2"/>
  <c r="P11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s="1"/>
  <c r="O9" i="2"/>
  <c r="N9" i="2"/>
  <c r="M9" i="2"/>
  <c r="L9" i="2"/>
  <c r="K9" i="2"/>
  <c r="J9" i="2"/>
  <c r="I9" i="2"/>
  <c r="H9" i="2"/>
  <c r="G9" i="2"/>
  <c r="F9" i="2"/>
  <c r="E9" i="2"/>
  <c r="D9" i="2"/>
  <c r="P9" i="2" s="1"/>
  <c r="O8" i="2"/>
  <c r="N8" i="2"/>
  <c r="M8" i="2"/>
  <c r="L8" i="2"/>
  <c r="K8" i="2"/>
  <c r="J8" i="2"/>
  <c r="I8" i="2"/>
  <c r="H8" i="2"/>
  <c r="G8" i="2"/>
  <c r="F8" i="2"/>
  <c r="E8" i="2"/>
  <c r="D8" i="2"/>
  <c r="P8" i="2" s="1"/>
  <c r="O7" i="2"/>
  <c r="O15" i="2" s="1"/>
  <c r="N7" i="2"/>
  <c r="N12" i="2" s="1"/>
  <c r="M7" i="2"/>
  <c r="M15" i="2" s="1"/>
  <c r="L7" i="2"/>
  <c r="L15" i="2" s="1"/>
  <c r="K7" i="2"/>
  <c r="K12" i="2" s="1"/>
  <c r="J7" i="2"/>
  <c r="J15" i="2" s="1"/>
  <c r="I7" i="2"/>
  <c r="I15" i="2" s="1"/>
  <c r="H7" i="2"/>
  <c r="H15" i="2" s="1"/>
  <c r="G7" i="2"/>
  <c r="G12" i="2" s="1"/>
  <c r="F7" i="2"/>
  <c r="F12" i="2" s="1"/>
  <c r="E7" i="2"/>
  <c r="E12" i="2" s="1"/>
  <c r="D7" i="2"/>
  <c r="P7" i="2" s="1"/>
  <c r="P15" i="2" s="1"/>
  <c r="O6" i="2"/>
  <c r="O12" i="2" s="1"/>
  <c r="N6" i="2"/>
  <c r="M6" i="2"/>
  <c r="M12" i="2" s="1"/>
  <c r="L6" i="2"/>
  <c r="L12" i="2" s="1"/>
  <c r="K6" i="2"/>
  <c r="J6" i="2"/>
  <c r="J12" i="2" s="1"/>
  <c r="I6" i="2"/>
  <c r="P6" i="2" s="1"/>
  <c r="H6" i="2"/>
  <c r="G6" i="2"/>
  <c r="F6" i="2"/>
  <c r="E6" i="2"/>
  <c r="D6" i="2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12" i="2" l="1"/>
  <c r="I12" i="2"/>
  <c r="K15" i="2"/>
  <c r="D15" i="2"/>
  <c r="E15" i="2"/>
  <c r="D12" i="2"/>
  <c r="P12" i="2" s="1"/>
  <c r="I19" i="2" s="1"/>
  <c r="F15" i="2"/>
  <c r="N15" i="2"/>
  <c r="G15" i="2"/>
  <c r="L2" i="2" l="1"/>
  <c r="L3" i="2" s="1"/>
</calcChain>
</file>

<file path=xl/sharedStrings.xml><?xml version="1.0" encoding="utf-8"?>
<sst xmlns="http://schemas.openxmlformats.org/spreadsheetml/2006/main" count="125" uniqueCount="46">
  <si>
    <t>销售业绩可视化看板</t>
  </si>
  <si>
    <t>序号</t>
  </si>
  <si>
    <t>订单日期</t>
  </si>
  <si>
    <t>产品类别</t>
  </si>
  <si>
    <t>产品名称</t>
  </si>
  <si>
    <t>规格/型号</t>
  </si>
  <si>
    <t>单位</t>
  </si>
  <si>
    <t>数量</t>
  </si>
  <si>
    <t>单价</t>
  </si>
  <si>
    <t>金额</t>
  </si>
  <si>
    <t>销售员</t>
  </si>
  <si>
    <t>客户名称</t>
  </si>
  <si>
    <t>备注</t>
  </si>
  <si>
    <t>产品A</t>
  </si>
  <si>
    <t>个</t>
  </si>
  <si>
    <t>员1</t>
  </si>
  <si>
    <t>产品B</t>
  </si>
  <si>
    <t>员2</t>
  </si>
  <si>
    <t>产品C</t>
  </si>
  <si>
    <t>员3</t>
  </si>
  <si>
    <t>产品D</t>
  </si>
  <si>
    <t>产品E</t>
  </si>
  <si>
    <t>员6</t>
  </si>
  <si>
    <t>员4</t>
  </si>
  <si>
    <t>员5</t>
  </si>
  <si>
    <t>销售数据可视化看板</t>
  </si>
  <si>
    <t>个人占比</t>
  </si>
  <si>
    <t>其他</t>
  </si>
  <si>
    <t>姓名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</si>
  <si>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</si>
  <si>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</si>
  <si>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</si>
  <si>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</si>
  <si>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</si>
  <si>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</si>
  <si>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</si>
  <si>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</si>
  <si>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</si>
  <si>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</si>
  <si>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</si>
  <si>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</si>
  <si>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销售总额</t>
  </si>
  <si>
    <t>合计</t>
  </si>
  <si>
    <t>总销售金额</t>
  </si>
  <si>
    <t>京东京灵平台灵活用工</t>
    <phoneticPr fontId="20" type="noConversion"/>
  </si>
  <si>
    <t>解决薪酬佣金代发，开具增值税专用发票、普票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</si>
</sst>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7" formatCode="_ &quot;￥&quot;* #,##0.00_ ;_ &quot;￥&quot;* \-#,##0.00_ ;_ &quot;￥&quot;* &quot;-&quot;??_ ;_ @_ "/>
    <numFmt numFmtId="180" formatCode=";;;"/>
    <numFmt numFmtId="181" formatCode="&quot;￥&quot;#,##0.00_);[Red]\(&quot;￥&quot;#,##0.00\)"/>
  </numFmts>
  <fonts count="21">
    <font>
      <sz val="11"/>
      <color theme="1"/>
      <name val="宋体"/>
      <charset val="134"/>
      <scheme val="minor"/>
    </font>
    <font>
      <sz val="11"/>
      <color rgb="FF95EFFF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2"/>
      <color theme="0"/>
      <name val="微软雅黑"/>
      <family val="2"/>
      <charset val="134"/>
    </font>
    <font>
      <b/>
      <sz val="36"/>
      <color rgb="FFFFFF00"/>
      <name val="微软雅黑"/>
      <family val="2"/>
      <charset val="134"/>
    </font>
    <font>
      <sz val="12"/>
      <color rgb="FF95EFFF"/>
      <name val="微软雅黑"/>
      <family val="2"/>
      <charset val="134"/>
    </font>
    <font>
      <b/>
      <sz val="12"/>
      <color rgb="FF95EFFF"/>
      <name val="微软雅黑"/>
      <family val="2"/>
      <charset val="134"/>
    </font>
    <font>
      <sz val="14"/>
      <color rgb="FF95EFFF"/>
      <name val="微软雅黑"/>
      <family val="2"/>
      <charset val="134"/>
    </font>
    <font>
      <sz val="20"/>
      <color rgb="FF95EFFF"/>
      <name val="微软雅黑"/>
      <family val="2"/>
      <charset val="134"/>
    </font>
    <font>
      <sz val="11"/>
      <color rgb="FFFFFF00"/>
      <name val="微软雅黑"/>
      <family val="2"/>
      <charset val="134"/>
    </font>
    <font>
      <sz val="22"/>
      <color theme="0"/>
      <name val="微软雅黑"/>
      <family val="2"/>
      <charset val="134"/>
    </font>
    <font>
      <b/>
      <sz val="30"/>
      <color rgb="FFFFFF00"/>
      <name val="微软雅黑"/>
      <family val="2"/>
      <charset val="134"/>
    </font>
    <font>
      <sz val="14"/>
      <color theme="8" tint="-0.249977111117893"/>
      <name val="等线"/>
      <family val="4"/>
      <charset val="134"/>
    </font>
    <font>
      <sz val="12"/>
      <color theme="1"/>
      <name val="等线"/>
      <family val="4"/>
      <charset val="134"/>
    </font>
    <font>
      <sz val="12"/>
      <color theme="3"/>
      <name val="等线"/>
      <family val="4"/>
      <charset val="134"/>
    </font>
    <font>
      <b/>
      <sz val="36"/>
      <color theme="3"/>
      <name val="等线"/>
      <family val="4"/>
      <charset val="134"/>
    </font>
    <font>
      <b/>
      <sz val="14"/>
      <color theme="3"/>
      <name val="等线"/>
      <family val="4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1E18FE"/>
        <bgColor indexed="64"/>
      </patternFill>
    </fill>
    <fill>
      <patternFill patternType="solid">
        <fgColor rgb="FF1374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/>
      </patternFill>
    </fill>
    <fill>
      <patternFill patternType="solid">
        <fgColor theme="0"/>
        <bgColor theme="4" tint="0.79995117038483843"/>
      </patternFill>
    </fill>
  </fills>
  <borders count="5">
    <border>
      <left/>
      <right/>
      <top/>
      <bottom/>
      <diagonal/>
    </border>
    <border>
      <left style="thick">
        <color rgb="FFE9D821"/>
      </left>
      <right style="thick">
        <color rgb="FFE9D821"/>
      </right>
      <top style="thick">
        <color rgb="FFE9D821"/>
      </top>
      <bottom style="thick">
        <color rgb="FFE9D82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81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81" fontId="3" fillId="4" borderId="0" xfId="0" applyNumberFormat="1" applyFont="1" applyFill="1" applyAlignment="1">
      <alignment horizontal="center" vertical="center"/>
    </xf>
    <xf numFmtId="180" fontId="3" fillId="4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81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81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1" fontId="3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81" fontId="2" fillId="4" borderId="1" xfId="0" applyNumberFormat="1" applyFont="1" applyFill="1" applyBorder="1" applyAlignment="1">
      <alignment horizontal="center" vertical="center"/>
    </xf>
    <xf numFmtId="181" fontId="7" fillId="4" borderId="0" xfId="0" applyNumberFormat="1" applyFont="1" applyFill="1" applyAlignment="1">
      <alignment horizontal="center" vertical="center"/>
    </xf>
    <xf numFmtId="9" fontId="8" fillId="4" borderId="0" xfId="2" applyFont="1" applyFill="1" applyAlignment="1">
      <alignment horizontal="center" vertical="center"/>
    </xf>
    <xf numFmtId="180" fontId="3" fillId="4" borderId="0" xfId="2" applyNumberFormat="1" applyFont="1" applyFill="1" applyAlignment="1">
      <alignment horizontal="center" vertical="center"/>
    </xf>
    <xf numFmtId="180" fontId="1" fillId="4" borderId="1" xfId="0" applyNumberFormat="1" applyFont="1" applyFill="1" applyBorder="1" applyAlignment="1">
      <alignment horizontal="center" vertical="center"/>
    </xf>
    <xf numFmtId="180" fontId="9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77" fontId="13" fillId="5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14" fontId="16" fillId="8" borderId="3" xfId="0" applyNumberFormat="1" applyFont="1" applyFill="1" applyBorder="1" applyAlignment="1" applyProtection="1">
      <alignment horizontal="center" vertical="center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16" fillId="8" borderId="3" xfId="0" applyFont="1" applyFill="1" applyBorder="1" applyAlignment="1" applyProtection="1">
      <alignment horizontal="center" vertical="center" wrapText="1"/>
      <protection locked="0"/>
    </xf>
    <xf numFmtId="0" fontId="13" fillId="9" borderId="2" xfId="0" applyFont="1" applyFill="1" applyBorder="1" applyAlignment="1">
      <alignment horizontal="center" vertical="center"/>
    </xf>
    <xf numFmtId="14" fontId="13" fillId="9" borderId="3" xfId="0" applyNumberFormat="1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4" fontId="13" fillId="5" borderId="3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77" fontId="16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4" xfId="0" applyFont="1" applyFill="1" applyBorder="1" applyAlignment="1">
      <alignment horizontal="center" vertical="center"/>
    </xf>
    <xf numFmtId="177" fontId="13" fillId="9" borderId="3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177" fontId="13" fillId="5" borderId="3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81" fontId="3" fillId="4" borderId="0" xfId="0" applyNumberFormat="1" applyFont="1" applyFill="1" applyAlignment="1">
      <alignment horizontal="left" vertical="center"/>
    </xf>
    <xf numFmtId="181" fontId="11" fillId="4" borderId="0" xfId="0" applyNumberFormat="1" applyFont="1" applyFill="1" applyAlignment="1">
      <alignment horizontal="center" vertical="center"/>
    </xf>
    <xf numFmtId="181" fontId="10" fillId="4" borderId="0" xfId="0" applyNumberFormat="1" applyFont="1" applyFill="1" applyAlignment="1">
      <alignment horizontal="right" vertical="center"/>
    </xf>
    <xf numFmtId="181" fontId="4" fillId="4" borderId="0" xfId="0" applyNumberFormat="1" applyFont="1" applyFill="1" applyAlignment="1">
      <alignment horizontal="center" vertical="center"/>
    </xf>
    <xf numFmtId="0" fontId="18" fillId="5" borderId="0" xfId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</cellXfs>
  <cellStyles count="3">
    <cellStyle name="百分比" xfId="2" builtinId="5"/>
    <cellStyle name="常规" xfId="0" builtinId="0"/>
    <cellStyle name="超链接" xfId="1" builtinId="8"/>
  </cellStyles>
  <dxfs count="13">
    <dxf>
      <fill>
        <patternFill patternType="solid">
          <bgColor theme="4" tint="0.79998168889431442"/>
        </patternFill>
      </fill>
    </dxf>
    <dxf>
      <font>
        <color rgb="FF404040"/>
      </font>
      <fill>
        <patternFill patternType="solid">
          <bgColor rgb="FFFFFFFF"/>
        </patternFill>
      </fill>
      <border>
        <left/>
        <right/>
        <top/>
        <bottom style="thick">
          <color rgb="FF76B8EA"/>
        </bottom>
        <vertical/>
        <horizontal/>
      </border>
    </dxf>
    <dxf>
      <fill>
        <patternFill patternType="solid">
          <bgColor rgb="FFD7EAF9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404040"/>
      </font>
      <fill>
        <patternFill patternType="lightGray">
          <fgColor rgb="FF71B5E9"/>
          <bgColor rgb="FFFFFFFF"/>
        </patternFill>
      </fill>
      <border>
        <top style="thick">
          <color rgb="FF71B5E9"/>
        </top>
      </border>
    </dxf>
    <dxf>
      <font>
        <b val="0"/>
        <i val="0"/>
        <color rgb="FFFFFFFF"/>
      </font>
      <fill>
        <patternFill patternType="solid">
          <bgColor rgb="FF71B5E9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2F2F2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ont>
        <color rgb="FFFFFFFF"/>
      </font>
      <fill>
        <patternFill patternType="solid">
          <bgColor rgb="FF71B5E9"/>
        </patternFill>
      </fill>
      <border>
        <left/>
        <right/>
        <top/>
        <bottom/>
        <vertical/>
        <horizontal/>
      </border>
    </dxf>
    <dxf>
      <fill>
        <patternFill patternType="none"/>
      </fill>
      <border>
        <left/>
        <right/>
        <top/>
        <bottom style="thin">
          <color rgb="FF76B8EA"/>
        </bottom>
        <vertical/>
        <horizontal style="thin">
          <color rgb="FF76B8EA"/>
        </horizontal>
      </border>
    </dxf>
    <dxf>
      <font>
        <b val="0"/>
        <i val="0"/>
        <color rgb="FF404040"/>
      </font>
      <fill>
        <patternFill patternType="solid">
          <bgColor rgb="FFCEE1DE"/>
        </patternFill>
      </fill>
      <border>
        <left style="thin">
          <color rgb="FF78ABBF"/>
        </left>
        <right style="thin">
          <color rgb="FF78ABBF"/>
        </right>
        <top style="thin">
          <color rgb="FF78ABBF"/>
        </top>
        <bottom style="thin">
          <color rgb="FF78ABBF"/>
        </bottom>
        <vertical style="thin">
          <color rgb="FF78ABBF"/>
        </vertical>
        <horizontal style="thin">
          <color rgb="FF78ABBF"/>
        </horizontal>
      </border>
    </dxf>
    <dxf>
      <font>
        <b val="0"/>
        <i val="0"/>
        <color rgb="FFFFFFFF"/>
      </font>
      <fill>
        <patternFill patternType="solid">
          <bgColor rgb="FF78ABBF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FF"/>
        </patternFill>
      </fill>
      <border>
        <left style="thin">
          <color rgb="FF78ABBF"/>
        </left>
        <right style="thin">
          <color rgb="FF78ABBF"/>
        </right>
        <top style="thin">
          <color rgb="FF78ABBF"/>
        </top>
        <bottom style="thin">
          <color rgb="FF78ABBF"/>
        </bottom>
        <vertical style="thin">
          <color rgb="FF78ABBF"/>
        </vertical>
        <horizontal style="thin">
          <color rgb="FF78ABBF"/>
        </horizontal>
      </border>
    </dxf>
  </dxfs>
  <tableStyles count="4" defaultTableStyle="TableStyleMedium2" defaultPivotStyle="PivotStyleLight16">
    <tableStyle name="浅色通用商务表格样式22" count="3" xr9:uid="{00000000-0011-0000-FFFF-FFFF00000000}">
      <tableStyleElement type="wholeTable" dxfId="12"/>
      <tableStyleElement type="headerRow" dxfId="11"/>
      <tableStyleElement type="totalRow" dxfId="10"/>
    </tableStyle>
    <tableStyle name="浅色通用商务表格样式10" count="4" xr9:uid="{00000000-0011-0000-FFFF-FFFF01000000}">
      <tableStyleElement type="wholeTable" dxfId="9"/>
      <tableStyleElement type="headerRow" dxfId="8"/>
      <tableStyleElement type="firstRowStripe" dxfId="7"/>
      <tableStyleElement type="secondRowStripe" dxfId="6"/>
    </tableStyle>
    <tableStyle name="浅色通用商务表格样式15" count="3" xr9:uid="{00000000-0011-0000-FFFF-FFFF02000000}">
      <tableStyleElement type="wholeTable" dxfId="5"/>
      <tableStyleElement type="headerRow" dxfId="4"/>
      <tableStyleElement type="totalRow" dxfId="3"/>
    </tableStyle>
    <tableStyle name="浅色通用商务表格样式5" count="2" xr9:uid="{00000000-0011-0000-FFFF-FFFF03000000}">
      <tableStyleElement type="wholeTable" dxfId="2"/>
      <tableStyleElement type="headerRow" dxfId="1"/>
    </tableStyle>
  </tableStyles>
  <colors>
    <mruColors>
      <color rgb="FFB9EEFF"/>
      <color rgb="FFD7F7FF"/>
      <color rgb="FFE9D821"/>
      <color rgb="FF95EFFF"/>
      <color rgb="FF1E18FE"/>
      <color rgb="FF1374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5368063420158599E-2"/>
          <c:y val="3.6486486486486502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spc="0" baseline="0">
              <a:solidFill>
                <a:srgbClr val="FFFF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2.49150622876557E-2"/>
          <c:y val="2.0270270270270299E-2"/>
          <c:w val="0.93318233295583197"/>
          <c:h val="0.81702702702702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看板!$C$15</c:f>
              <c:strCache>
                <c:ptCount val="1"/>
                <c:pt idx="0">
                  <c:v>员2</c:v>
                </c:pt>
              </c:strCache>
            </c:strRef>
          </c:tx>
          <c:spPr>
            <a:gradFill>
              <a:gsLst>
                <a:gs pos="54000">
                  <a:srgbClr val="14CD68"/>
                </a:gs>
                <a:gs pos="100000">
                  <a:srgbClr val="035C7D"/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看板!$D$14:$O$14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看板!$D$15:$O$15</c:f>
              <c:numCache>
                <c:formatCode>"￥"#,##0.00_);[Red]\("￥"#,##0.00\)</c:formatCode>
                <c:ptCount val="12"/>
                <c:pt idx="0">
                  <c:v>0</c:v>
                </c:pt>
                <c:pt idx="1">
                  <c:v>210000</c:v>
                </c:pt>
                <c:pt idx="2">
                  <c:v>0</c:v>
                </c:pt>
                <c:pt idx="3">
                  <c:v>160000</c:v>
                </c:pt>
                <c:pt idx="4">
                  <c:v>250000</c:v>
                </c:pt>
                <c:pt idx="5">
                  <c:v>0</c:v>
                </c:pt>
                <c:pt idx="6">
                  <c:v>175000</c:v>
                </c:pt>
                <c:pt idx="7">
                  <c:v>192000</c:v>
                </c:pt>
                <c:pt idx="8">
                  <c:v>0</c:v>
                </c:pt>
                <c:pt idx="9">
                  <c:v>0</c:v>
                </c:pt>
                <c:pt idx="10">
                  <c:v>1020000</c:v>
                </c:pt>
                <c:pt idx="11">
                  <c:v>868000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9-EC4A-B125-CA6F4CD31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447397"/>
        <c:axId val="886490814"/>
      </c:barChart>
      <c:catAx>
        <c:axId val="68544739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886490814"/>
        <c:crosses val="autoZero"/>
        <c:auto val="1"/>
        <c:lblAlgn val="ctr"/>
        <c:lblOffset val="100"/>
        <c:noMultiLvlLbl val="0"/>
      </c:catAx>
      <c:valAx>
        <c:axId val="886490814"/>
        <c:scaling>
          <c:orientation val="minMax"/>
        </c:scaling>
        <c:delete val="1"/>
        <c:axPos val="l"/>
        <c:numFmt formatCode="&quot;￥&quot;#,##0.00_);[Red]\(&quot;￥&quot;#,##0.00\)" sourceLinked="1"/>
        <c:majorTickMark val="none"/>
        <c:minorTickMark val="none"/>
        <c:tickLblPos val="nextTo"/>
        <c:crossAx val="68544739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3742F"/>
    </a:solidFill>
    <a:ln w="9525" cap="flat" cmpd="sng" algn="ctr">
      <a:noFill/>
      <a:round/>
    </a:ln>
    <a:effectLst/>
  </c:spPr>
  <c:txPr>
    <a:bodyPr/>
    <a:lstStyle/>
    <a:p>
      <a:pPr>
        <a:defRPr lang="zh-CN" b="1">
          <a:solidFill>
            <a:srgbClr val="FFFF00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看板!$C$12</c:f>
              <c:strCache>
                <c:ptCount val="1"/>
                <c:pt idx="0">
                  <c:v>合计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6-F94D-9915-7616B80186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26-F94D-9915-7616B80186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26-F94D-9915-7616B80186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6-F94D-9915-7616B80186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26-F94D-9915-7616B80186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26-F94D-9915-7616B801864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26-F94D-9915-7616B801864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26-F94D-9915-7616B801864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26-F94D-9915-7616B801864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26-F94D-9915-7616B801864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26-F94D-9915-7616B801864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126-F94D-9915-7616B801864F}"/>
              </c:ext>
            </c:extLst>
          </c:dPt>
          <c:cat>
            <c:strRef>
              <c:f>看板!$D$5:$O$5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看板!$D$12:$O$12</c:f>
              <c:numCache>
                <c:formatCode>"￥"#,##0.00_);[Red]\("￥"#,##0.00\)</c:formatCode>
                <c:ptCount val="12"/>
                <c:pt idx="0">
                  <c:v>100000</c:v>
                </c:pt>
                <c:pt idx="1">
                  <c:v>210000</c:v>
                </c:pt>
                <c:pt idx="2">
                  <c:v>240000</c:v>
                </c:pt>
                <c:pt idx="3">
                  <c:v>160000</c:v>
                </c:pt>
                <c:pt idx="4">
                  <c:v>250000</c:v>
                </c:pt>
                <c:pt idx="5">
                  <c:v>270000</c:v>
                </c:pt>
                <c:pt idx="6">
                  <c:v>175000</c:v>
                </c:pt>
                <c:pt idx="7">
                  <c:v>192000</c:v>
                </c:pt>
                <c:pt idx="8">
                  <c:v>100000</c:v>
                </c:pt>
                <c:pt idx="9">
                  <c:v>112000</c:v>
                </c:pt>
                <c:pt idx="10">
                  <c:v>1020000</c:v>
                </c:pt>
                <c:pt idx="11">
                  <c:v>1576250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126-F94D-9915-7616B801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FFFF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13742F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rgbClr val="FFFF00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408187694517601"/>
          <c:y val="0.104166666666667"/>
          <c:w val="0.43978932248024899"/>
          <c:h val="0.86979166666666696"/>
        </c:manualLayout>
      </c:layout>
      <c:doughnutChart>
        <c:varyColors val="1"/>
        <c:ser>
          <c:idx val="0"/>
          <c:order val="0"/>
          <c:spPr>
            <a:ln w="22225">
              <a:solidFill>
                <a:schemeClr val="bg2"/>
              </a:solidFill>
            </a:ln>
          </c:spPr>
          <c:dPt>
            <c:idx val="0"/>
            <c:bubble3D val="0"/>
            <c:spPr>
              <a:gradFill>
                <a:gsLst>
                  <a:gs pos="82000">
                    <a:srgbClr val="007BD3"/>
                  </a:gs>
                  <a:gs pos="100000">
                    <a:srgbClr val="034373"/>
                  </a:gs>
                </a:gsLst>
                <a:lin ang="5400000" scaled="0"/>
              </a:gradFill>
              <a:ln w="2222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EB-5240-84D1-55928E3195E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rgbClr val="B3CED5"/>
                  </a:gs>
                  <a:gs pos="0">
                    <a:srgbClr val="DDE3D8"/>
                  </a:gs>
                </a:gsLst>
                <a:lin scaled="1"/>
              </a:gra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EB-5240-84D1-55928E3195EE}"/>
              </c:ext>
            </c:extLst>
          </c:dPt>
          <c:dLbls>
            <c:dLbl>
              <c:idx val="0"/>
              <c:layout>
                <c:manualLayout>
                  <c:x val="-0.17237251615992299"/>
                  <c:y val="-0.19318181818181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9655254967699"/>
                      <c:h val="0.292613636363636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EB-5240-84D1-55928E3195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B-5240-84D1-55928E31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看板!$K$2:$K$3</c:f>
              <c:strCache>
                <c:ptCount val="1"/>
                <c:pt idx="0">
                  <c:v>个人占比</c:v>
                </c:pt>
              </c:strCache>
            </c:strRef>
          </c:cat>
          <c:val>
            <c:numRef>
              <c:f>看板!$L$2:$L$3</c:f>
              <c:numCache>
                <c:formatCode>;;;</c:formatCode>
                <c:ptCount val="2"/>
                <c:pt idx="0" formatCode="0%">
                  <c:v>0.65263038420066966</c:v>
                </c:pt>
                <c:pt idx="1">
                  <c:v>0.34736961579933034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EB-5240-84D1-55928E3195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3742F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C$4" fmlaRange="$C$6:$C$11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165100</xdr:rowOff>
        </xdr:from>
        <xdr:to>
          <xdr:col>3</xdr:col>
          <xdr:colOff>419100</xdr:colOff>
          <xdr:row>12</xdr:row>
          <xdr:rowOff>495300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7620</xdr:colOff>
      <xdr:row>15</xdr:row>
      <xdr:rowOff>38100</xdr:rowOff>
    </xdr:from>
    <xdr:to>
      <xdr:col>7</xdr:col>
      <xdr:colOff>958850</xdr:colOff>
      <xdr:row>21</xdr:row>
      <xdr:rowOff>43180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274320</xdr:colOff>
      <xdr:row>15</xdr:row>
      <xdr:rowOff>121920</xdr:rowOff>
    </xdr:from>
    <xdr:to>
      <xdr:col>9</xdr:col>
      <xdr:colOff>251460</xdr:colOff>
      <xdr:row>18</xdr:row>
      <xdr:rowOff>170180</xdr:rowOff>
    </xdr:to>
    <xdr:pic>
      <xdr:nvPicPr>
        <xdr:cNvPr id="3" name="图片 2" descr="resourc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13650" y="5621020"/>
          <a:ext cx="1102995" cy="1000760"/>
        </a:xfrm>
        <a:prstGeom prst="rect">
          <a:avLst/>
        </a:prstGeom>
      </xdr:spPr>
    </xdr:pic>
    <xdr:clientData/>
  </xdr:twoCellAnchor>
  <xdr:twoCellAnchor>
    <xdr:from>
      <xdr:col>11</xdr:col>
      <xdr:colOff>294640</xdr:colOff>
      <xdr:row>15</xdr:row>
      <xdr:rowOff>83820</xdr:rowOff>
    </xdr:from>
    <xdr:to>
      <xdr:col>16</xdr:col>
      <xdr:colOff>203200</xdr:colOff>
      <xdr:row>22</xdr:row>
      <xdr:rowOff>231140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504190</xdr:colOff>
      <xdr:row>0</xdr:row>
      <xdr:rowOff>60325</xdr:rowOff>
    </xdr:from>
    <xdr:to>
      <xdr:col>14</xdr:col>
      <xdr:colOff>284480</xdr:colOff>
      <xdr:row>3</xdr:row>
      <xdr:rowOff>247015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lpt.jd.com/signin?channel=jldl&amp;scene=22260_AECR202309070000354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jlpt.jd.com/signin?channel=jldl&amp;scene=22260_AECR2023090700003543" TargetMode="Externa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A2" workbookViewId="0">
      <selection activeCell="P10" sqref="P10:P11"/>
    </sheetView>
  </sheetViews>
  <sheetFormatPr baseColWidth="10" defaultColWidth="12.83203125" defaultRowHeight="25" customHeight="1"/>
  <cols>
    <col min="1" max="1" width="12.83203125" style="31" customWidth="1"/>
    <col min="2" max="2" width="7.83203125" style="31" customWidth="1"/>
    <col min="3" max="8" width="16.83203125" style="31" customWidth="1"/>
    <col min="9" max="9" width="16.83203125" style="32" customWidth="1"/>
    <col min="10" max="10" width="22.83203125" style="32" customWidth="1"/>
    <col min="11" max="13" width="16.83203125" style="31" customWidth="1"/>
    <col min="14" max="14" width="1.5" style="31" customWidth="1"/>
    <col min="15" max="16376" width="12.83203125" style="31" customWidth="1"/>
    <col min="16377" max="16384" width="12.83203125" style="31"/>
  </cols>
  <sheetData>
    <row r="1" spans="2:16" ht="52" customHeight="1"/>
    <row r="2" spans="2:16" ht="30" customHeight="1">
      <c r="B2" s="33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6" ht="30" customHeight="1">
      <c r="B3" s="33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6" ht="4" customHeight="1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6" ht="10" customHeight="1"/>
    <row r="6" spans="2:16" s="30" customFormat="1" ht="34" customHeight="1">
      <c r="B6" s="35" t="s">
        <v>1</v>
      </c>
      <c r="C6" s="36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8" t="s">
        <v>7</v>
      </c>
      <c r="I6" s="45" t="s">
        <v>8</v>
      </c>
      <c r="J6" s="45" t="s">
        <v>9</v>
      </c>
      <c r="K6" s="38" t="s">
        <v>10</v>
      </c>
      <c r="L6" s="38" t="s">
        <v>11</v>
      </c>
      <c r="M6" s="46" t="s">
        <v>12</v>
      </c>
    </row>
    <row r="7" spans="2:16" ht="25" customHeight="1">
      <c r="B7" s="39">
        <v>1</v>
      </c>
      <c r="C7" s="40">
        <v>43840</v>
      </c>
      <c r="D7" s="41"/>
      <c r="E7" s="41" t="s">
        <v>13</v>
      </c>
      <c r="F7" s="41"/>
      <c r="G7" s="41" t="s">
        <v>14</v>
      </c>
      <c r="H7" s="41">
        <v>200</v>
      </c>
      <c r="I7" s="47">
        <v>500</v>
      </c>
      <c r="J7" s="47">
        <f>H7*I7</f>
        <v>100000</v>
      </c>
      <c r="K7" s="41" t="s">
        <v>15</v>
      </c>
      <c r="L7" s="41"/>
      <c r="M7" s="48"/>
    </row>
    <row r="8" spans="2:16" ht="25" customHeight="1">
      <c r="B8" s="42">
        <v>2</v>
      </c>
      <c r="C8" s="43">
        <v>43871</v>
      </c>
      <c r="D8" s="44"/>
      <c r="E8" s="44" t="s">
        <v>16</v>
      </c>
      <c r="F8" s="44"/>
      <c r="G8" s="44" t="s">
        <v>14</v>
      </c>
      <c r="H8" s="44">
        <v>350</v>
      </c>
      <c r="I8" s="49">
        <v>600</v>
      </c>
      <c r="J8" s="49">
        <f t="shared" ref="J8:J29" si="0">H8*I8</f>
        <v>210000</v>
      </c>
      <c r="K8" s="44" t="s">
        <v>17</v>
      </c>
      <c r="L8" s="44"/>
      <c r="M8" s="50"/>
    </row>
    <row r="9" spans="2:16" ht="25" customHeight="1">
      <c r="B9" s="39">
        <v>3</v>
      </c>
      <c r="C9" s="40">
        <v>43900</v>
      </c>
      <c r="D9" s="41"/>
      <c r="E9" s="41" t="s">
        <v>18</v>
      </c>
      <c r="F9" s="41"/>
      <c r="G9" s="41" t="s">
        <v>14</v>
      </c>
      <c r="H9" s="41">
        <v>600</v>
      </c>
      <c r="I9" s="47">
        <v>400</v>
      </c>
      <c r="J9" s="47">
        <f t="shared" si="0"/>
        <v>240000</v>
      </c>
      <c r="K9" s="41" t="s">
        <v>19</v>
      </c>
      <c r="L9" s="41"/>
      <c r="M9" s="48"/>
    </row>
    <row r="10" spans="2:16" ht="25" customHeight="1">
      <c r="B10" s="42">
        <v>4</v>
      </c>
      <c r="C10" s="43">
        <v>43931</v>
      </c>
      <c r="D10" s="44"/>
      <c r="E10" s="44" t="s">
        <v>20</v>
      </c>
      <c r="F10" s="44"/>
      <c r="G10" s="44" t="s">
        <v>14</v>
      </c>
      <c r="H10" s="44">
        <v>400</v>
      </c>
      <c r="I10" s="49">
        <v>400</v>
      </c>
      <c r="J10" s="49">
        <f t="shared" si="0"/>
        <v>160000</v>
      </c>
      <c r="K10" s="44" t="s">
        <v>17</v>
      </c>
      <c r="L10" s="44"/>
      <c r="M10" s="50"/>
      <c r="P10" s="56" t="s">
        <v>44</v>
      </c>
    </row>
    <row r="11" spans="2:16" ht="25" customHeight="1">
      <c r="B11" s="39">
        <v>5</v>
      </c>
      <c r="C11" s="40">
        <v>43961</v>
      </c>
      <c r="D11" s="41"/>
      <c r="E11" s="41" t="s">
        <v>21</v>
      </c>
      <c r="F11" s="41"/>
      <c r="G11" s="41" t="s">
        <v>14</v>
      </c>
      <c r="H11" s="41">
        <v>500</v>
      </c>
      <c r="I11" s="47">
        <v>500</v>
      </c>
      <c r="J11" s="47">
        <f t="shared" si="0"/>
        <v>250000</v>
      </c>
      <c r="K11" s="41" t="s">
        <v>17</v>
      </c>
      <c r="L11" s="41"/>
      <c r="M11" s="48"/>
      <c r="P11" s="57" t="s">
        <v>45</v>
      </c>
    </row>
    <row r="12" spans="2:16" ht="25" customHeight="1">
      <c r="B12" s="42">
        <v>6</v>
      </c>
      <c r="C12" s="43">
        <v>43992</v>
      </c>
      <c r="D12" s="44"/>
      <c r="E12" s="44" t="s">
        <v>13</v>
      </c>
      <c r="F12" s="44"/>
      <c r="G12" s="44" t="s">
        <v>14</v>
      </c>
      <c r="H12" s="44">
        <v>450</v>
      </c>
      <c r="I12" s="49">
        <v>600</v>
      </c>
      <c r="J12" s="49">
        <f t="shared" si="0"/>
        <v>270000</v>
      </c>
      <c r="K12" s="44" t="s">
        <v>22</v>
      </c>
      <c r="L12" s="44"/>
      <c r="M12" s="50"/>
    </row>
    <row r="13" spans="2:16" ht="25" customHeight="1">
      <c r="B13" s="39">
        <v>7</v>
      </c>
      <c r="C13" s="40">
        <v>44022</v>
      </c>
      <c r="D13" s="41"/>
      <c r="E13" s="41" t="s">
        <v>13</v>
      </c>
      <c r="F13" s="41"/>
      <c r="G13" s="41" t="s">
        <v>14</v>
      </c>
      <c r="H13" s="41">
        <v>350</v>
      </c>
      <c r="I13" s="47">
        <v>500</v>
      </c>
      <c r="J13" s="47">
        <f t="shared" si="0"/>
        <v>175000</v>
      </c>
      <c r="K13" s="41" t="s">
        <v>17</v>
      </c>
      <c r="L13" s="41"/>
      <c r="M13" s="48"/>
    </row>
    <row r="14" spans="2:16" ht="25" customHeight="1">
      <c r="B14" s="42">
        <v>8</v>
      </c>
      <c r="C14" s="43">
        <v>44053</v>
      </c>
      <c r="D14" s="44"/>
      <c r="E14" s="44" t="s">
        <v>16</v>
      </c>
      <c r="F14" s="44"/>
      <c r="G14" s="44" t="s">
        <v>14</v>
      </c>
      <c r="H14" s="44">
        <v>320</v>
      </c>
      <c r="I14" s="49">
        <v>600</v>
      </c>
      <c r="J14" s="49">
        <f t="shared" si="0"/>
        <v>192000</v>
      </c>
      <c r="K14" s="44" t="s">
        <v>17</v>
      </c>
      <c r="L14" s="44"/>
      <c r="M14" s="50"/>
    </row>
    <row r="15" spans="2:16" ht="25" customHeight="1">
      <c r="B15" s="39">
        <v>9</v>
      </c>
      <c r="C15" s="40">
        <v>44084</v>
      </c>
      <c r="D15" s="41"/>
      <c r="E15" s="41" t="s">
        <v>18</v>
      </c>
      <c r="F15" s="41"/>
      <c r="G15" s="41" t="s">
        <v>14</v>
      </c>
      <c r="H15" s="41">
        <v>250</v>
      </c>
      <c r="I15" s="47">
        <v>400</v>
      </c>
      <c r="J15" s="47">
        <f t="shared" si="0"/>
        <v>100000</v>
      </c>
      <c r="K15" s="41" t="s">
        <v>15</v>
      </c>
      <c r="L15" s="41"/>
      <c r="M15" s="48"/>
    </row>
    <row r="16" spans="2:16" ht="25" customHeight="1">
      <c r="B16" s="42">
        <v>10</v>
      </c>
      <c r="C16" s="43">
        <v>44114</v>
      </c>
      <c r="D16" s="44"/>
      <c r="E16" s="44" t="s">
        <v>13</v>
      </c>
      <c r="F16" s="44"/>
      <c r="G16" s="44" t="s">
        <v>14</v>
      </c>
      <c r="H16" s="44">
        <v>280</v>
      </c>
      <c r="I16" s="49">
        <v>400</v>
      </c>
      <c r="J16" s="49">
        <f t="shared" si="0"/>
        <v>112000</v>
      </c>
      <c r="K16" s="44" t="s">
        <v>23</v>
      </c>
      <c r="L16" s="44"/>
      <c r="M16" s="50"/>
    </row>
    <row r="17" spans="2:13" ht="25" customHeight="1">
      <c r="B17" s="39">
        <v>11</v>
      </c>
      <c r="C17" s="40">
        <v>44145</v>
      </c>
      <c r="D17" s="41"/>
      <c r="E17" s="41" t="s">
        <v>16</v>
      </c>
      <c r="F17" s="41"/>
      <c r="G17" s="41" t="s">
        <v>14</v>
      </c>
      <c r="H17" s="41">
        <v>260</v>
      </c>
      <c r="I17" s="47">
        <v>500</v>
      </c>
      <c r="J17" s="47">
        <f t="shared" si="0"/>
        <v>130000</v>
      </c>
      <c r="K17" s="41" t="s">
        <v>17</v>
      </c>
      <c r="L17" s="41"/>
      <c r="M17" s="48"/>
    </row>
    <row r="18" spans="2:13" ht="25" customHeight="1">
      <c r="B18" s="42">
        <v>12</v>
      </c>
      <c r="C18" s="43">
        <v>44146</v>
      </c>
      <c r="D18" s="44"/>
      <c r="E18" s="44" t="s">
        <v>18</v>
      </c>
      <c r="F18" s="44"/>
      <c r="G18" s="44" t="s">
        <v>14</v>
      </c>
      <c r="H18" s="44">
        <v>710</v>
      </c>
      <c r="I18" s="49">
        <v>600</v>
      </c>
      <c r="J18" s="49">
        <f t="shared" si="0"/>
        <v>426000</v>
      </c>
      <c r="K18" s="44" t="s">
        <v>17</v>
      </c>
      <c r="L18" s="44"/>
      <c r="M18" s="50"/>
    </row>
    <row r="19" spans="2:13" ht="25" customHeight="1">
      <c r="B19" s="39">
        <v>13</v>
      </c>
      <c r="C19" s="40">
        <v>44147</v>
      </c>
      <c r="D19" s="41"/>
      <c r="E19" s="41" t="s">
        <v>13</v>
      </c>
      <c r="F19" s="41"/>
      <c r="G19" s="41" t="s">
        <v>14</v>
      </c>
      <c r="H19" s="41">
        <v>500</v>
      </c>
      <c r="I19" s="47">
        <v>550</v>
      </c>
      <c r="J19" s="47">
        <f t="shared" si="0"/>
        <v>275000</v>
      </c>
      <c r="K19" s="41" t="s">
        <v>17</v>
      </c>
      <c r="L19" s="41"/>
      <c r="M19" s="48"/>
    </row>
    <row r="20" spans="2:13" ht="25" customHeight="1">
      <c r="B20" s="42">
        <v>14</v>
      </c>
      <c r="C20" s="43">
        <v>44148</v>
      </c>
      <c r="D20" s="44"/>
      <c r="E20" s="44" t="s">
        <v>16</v>
      </c>
      <c r="F20" s="44"/>
      <c r="G20" s="44" t="s">
        <v>14</v>
      </c>
      <c r="H20" s="44">
        <v>420</v>
      </c>
      <c r="I20" s="49">
        <v>450</v>
      </c>
      <c r="J20" s="49">
        <f t="shared" si="0"/>
        <v>189000</v>
      </c>
      <c r="K20" s="44" t="s">
        <v>17</v>
      </c>
      <c r="L20" s="44"/>
      <c r="M20" s="50"/>
    </row>
    <row r="21" spans="2:13" ht="25" customHeight="1">
      <c r="B21" s="39">
        <v>15</v>
      </c>
      <c r="C21" s="40">
        <v>44175</v>
      </c>
      <c r="D21" s="41"/>
      <c r="E21" s="41" t="s">
        <v>18</v>
      </c>
      <c r="F21" s="41"/>
      <c r="G21" s="41" t="s">
        <v>14</v>
      </c>
      <c r="H21" s="41">
        <v>320</v>
      </c>
      <c r="I21" s="47">
        <v>600</v>
      </c>
      <c r="J21" s="47">
        <f t="shared" si="0"/>
        <v>192000</v>
      </c>
      <c r="K21" s="41" t="s">
        <v>23</v>
      </c>
      <c r="L21" s="41"/>
      <c r="M21" s="48"/>
    </row>
    <row r="22" spans="2:13" ht="25" customHeight="1">
      <c r="B22" s="42">
        <v>16</v>
      </c>
      <c r="C22" s="43">
        <v>44176</v>
      </c>
      <c r="D22" s="44"/>
      <c r="E22" s="44" t="s">
        <v>13</v>
      </c>
      <c r="F22" s="44"/>
      <c r="G22" s="44" t="s">
        <v>14</v>
      </c>
      <c r="H22" s="44">
        <v>120</v>
      </c>
      <c r="I22" s="49">
        <v>700</v>
      </c>
      <c r="J22" s="49">
        <f t="shared" si="0"/>
        <v>84000</v>
      </c>
      <c r="K22" s="44" t="s">
        <v>17</v>
      </c>
      <c r="L22" s="44"/>
      <c r="M22" s="50"/>
    </row>
    <row r="23" spans="2:13" ht="25" customHeight="1">
      <c r="B23" s="39">
        <v>17</v>
      </c>
      <c r="C23" s="40">
        <v>44177</v>
      </c>
      <c r="D23" s="41"/>
      <c r="E23" s="41" t="s">
        <v>18</v>
      </c>
      <c r="F23" s="41"/>
      <c r="G23" s="41" t="s">
        <v>14</v>
      </c>
      <c r="H23" s="41">
        <v>80</v>
      </c>
      <c r="I23" s="47">
        <v>450</v>
      </c>
      <c r="J23" s="47">
        <f t="shared" si="0"/>
        <v>36000</v>
      </c>
      <c r="K23" s="41" t="s">
        <v>17</v>
      </c>
      <c r="L23" s="41"/>
      <c r="M23" s="48"/>
    </row>
    <row r="24" spans="2:13" ht="25" customHeight="1">
      <c r="B24" s="42">
        <v>18</v>
      </c>
      <c r="C24" s="43">
        <v>44178</v>
      </c>
      <c r="D24" s="44"/>
      <c r="E24" s="44" t="s">
        <v>20</v>
      </c>
      <c r="F24" s="44"/>
      <c r="G24" s="44" t="s">
        <v>14</v>
      </c>
      <c r="H24" s="44">
        <v>95</v>
      </c>
      <c r="I24" s="49">
        <v>550</v>
      </c>
      <c r="J24" s="49">
        <f t="shared" si="0"/>
        <v>52250</v>
      </c>
      <c r="K24" s="44" t="s">
        <v>24</v>
      </c>
      <c r="L24" s="44"/>
      <c r="M24" s="50"/>
    </row>
    <row r="25" spans="2:13" ht="25" customHeight="1">
      <c r="B25" s="39">
        <v>19</v>
      </c>
      <c r="C25" s="40">
        <v>44179</v>
      </c>
      <c r="D25" s="41"/>
      <c r="E25" s="41" t="s">
        <v>16</v>
      </c>
      <c r="F25" s="41"/>
      <c r="G25" s="41" t="s">
        <v>14</v>
      </c>
      <c r="H25" s="41">
        <v>260</v>
      </c>
      <c r="I25" s="47">
        <v>500</v>
      </c>
      <c r="J25" s="47">
        <f t="shared" si="0"/>
        <v>130000</v>
      </c>
      <c r="K25" s="41" t="s">
        <v>17</v>
      </c>
      <c r="L25" s="41"/>
      <c r="M25" s="48"/>
    </row>
    <row r="26" spans="2:13" ht="25" customHeight="1">
      <c r="B26" s="42">
        <v>20</v>
      </c>
      <c r="C26" s="43">
        <v>44180</v>
      </c>
      <c r="D26" s="44"/>
      <c r="E26" s="44" t="s">
        <v>18</v>
      </c>
      <c r="F26" s="44"/>
      <c r="G26" s="44" t="s">
        <v>14</v>
      </c>
      <c r="H26" s="44">
        <v>710</v>
      </c>
      <c r="I26" s="49">
        <v>600</v>
      </c>
      <c r="J26" s="49">
        <f t="shared" si="0"/>
        <v>426000</v>
      </c>
      <c r="K26" s="44" t="s">
        <v>17</v>
      </c>
      <c r="L26" s="44"/>
      <c r="M26" s="50"/>
    </row>
    <row r="27" spans="2:13" ht="25" customHeight="1">
      <c r="B27" s="39">
        <v>21</v>
      </c>
      <c r="C27" s="40">
        <v>44181</v>
      </c>
      <c r="D27" s="41"/>
      <c r="E27" s="41" t="s">
        <v>13</v>
      </c>
      <c r="F27" s="41"/>
      <c r="G27" s="41" t="s">
        <v>14</v>
      </c>
      <c r="H27" s="41">
        <v>500</v>
      </c>
      <c r="I27" s="47">
        <v>550</v>
      </c>
      <c r="J27" s="47">
        <f t="shared" si="0"/>
        <v>275000</v>
      </c>
      <c r="K27" s="41" t="s">
        <v>24</v>
      </c>
      <c r="L27" s="41"/>
      <c r="M27" s="48"/>
    </row>
    <row r="28" spans="2:13" ht="25" customHeight="1">
      <c r="B28" s="42">
        <v>22</v>
      </c>
      <c r="C28" s="43">
        <v>44182</v>
      </c>
      <c r="D28" s="44"/>
      <c r="E28" s="44" t="s">
        <v>18</v>
      </c>
      <c r="F28" s="44"/>
      <c r="G28" s="44" t="s">
        <v>14</v>
      </c>
      <c r="H28" s="44">
        <v>420</v>
      </c>
      <c r="I28" s="49">
        <v>450</v>
      </c>
      <c r="J28" s="49">
        <f t="shared" si="0"/>
        <v>189000</v>
      </c>
      <c r="K28" s="44" t="s">
        <v>24</v>
      </c>
      <c r="L28" s="44"/>
      <c r="M28" s="50"/>
    </row>
    <row r="29" spans="2:13" ht="25" customHeight="1">
      <c r="B29" s="39">
        <v>23</v>
      </c>
      <c r="C29" s="40">
        <v>44183</v>
      </c>
      <c r="D29" s="41"/>
      <c r="E29" s="41" t="s">
        <v>18</v>
      </c>
      <c r="F29" s="41"/>
      <c r="G29" s="41" t="s">
        <v>14</v>
      </c>
      <c r="H29" s="41">
        <v>320</v>
      </c>
      <c r="I29" s="47">
        <v>600</v>
      </c>
      <c r="J29" s="47">
        <f t="shared" si="0"/>
        <v>192000</v>
      </c>
      <c r="K29" s="41" t="s">
        <v>17</v>
      </c>
      <c r="L29" s="41"/>
      <c r="M29" s="48"/>
    </row>
  </sheetData>
  <mergeCells count="1">
    <mergeCell ref="C2:M3"/>
  </mergeCells>
  <phoneticPr fontId="20" type="noConversion"/>
  <conditionalFormatting sqref="B7:M29">
    <cfRule type="expression" dxfId="0" priority="1">
      <formula>MOD(ROW(),2)=1</formula>
    </cfRule>
  </conditionalFormatting>
  <hyperlinks>
    <hyperlink ref="P10" r:id="rId1" xr:uid="{57223DBF-FDB6-684B-A3F1-8D1ECC24888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9"/>
  <sheetViews>
    <sheetView tabSelected="1" topLeftCell="F15" zoomScale="85" zoomScaleNormal="85" workbookViewId="0">
      <selection activeCell="U27" sqref="U27"/>
    </sheetView>
  </sheetViews>
  <sheetFormatPr baseColWidth="10" defaultColWidth="8.83203125" defaultRowHeight="25" customHeight="1"/>
  <cols>
    <col min="1" max="1" width="8.83203125" style="3" customWidth="1"/>
    <col min="2" max="2" width="4.83203125" style="3" customWidth="1"/>
    <col min="3" max="3" width="8.83203125" style="3" customWidth="1"/>
    <col min="4" max="15" width="14.83203125" style="4" customWidth="1"/>
    <col min="16" max="16" width="14.83203125" style="3" customWidth="1"/>
    <col min="17" max="16372" width="8.83203125" style="3" customWidth="1"/>
    <col min="16373" max="16384" width="8.83203125" style="5" customWidth="1"/>
  </cols>
  <sheetData>
    <row r="1" spans="1:16384" ht="25" customHeight="1">
      <c r="A1" s="6"/>
      <c r="B1" s="7"/>
      <c r="C1" s="7"/>
      <c r="D1" s="55" t="s">
        <v>25</v>
      </c>
      <c r="E1" s="55"/>
      <c r="F1" s="55"/>
      <c r="G1" s="55"/>
      <c r="H1" s="55"/>
      <c r="I1" s="55"/>
      <c r="J1" s="8"/>
      <c r="K1" s="8"/>
      <c r="L1" s="52"/>
      <c r="M1" s="52"/>
      <c r="N1" s="8"/>
      <c r="O1" s="8"/>
      <c r="P1" s="7"/>
      <c r="Q1" s="7"/>
      <c r="R1" s="7"/>
    </row>
    <row r="2" spans="1:16384" ht="25" customHeight="1">
      <c r="A2" s="6"/>
      <c r="B2" s="7"/>
      <c r="C2" s="7"/>
      <c r="D2" s="55"/>
      <c r="E2" s="55"/>
      <c r="F2" s="55"/>
      <c r="G2" s="55"/>
      <c r="H2" s="55"/>
      <c r="I2" s="55"/>
      <c r="J2" s="8"/>
      <c r="K2" s="22" t="s">
        <v>26</v>
      </c>
      <c r="L2" s="23">
        <f ca="1">P15/P12</f>
        <v>0.65263038420066966</v>
      </c>
      <c r="M2" s="8"/>
      <c r="N2" s="8"/>
      <c r="O2" s="8"/>
      <c r="P2" s="7"/>
      <c r="Q2" s="7"/>
      <c r="R2" s="7"/>
    </row>
    <row r="3" spans="1:16384" ht="25" customHeight="1">
      <c r="A3" s="6"/>
      <c r="B3" s="7"/>
      <c r="C3" s="7"/>
      <c r="D3" s="8"/>
      <c r="E3" s="8"/>
      <c r="F3" s="8"/>
      <c r="G3" s="8"/>
      <c r="H3" s="8"/>
      <c r="I3" s="8"/>
      <c r="J3" s="8"/>
      <c r="K3" s="9" t="s">
        <v>27</v>
      </c>
      <c r="L3" s="24">
        <f ca="1">1-L2</f>
        <v>0.34736961579933034</v>
      </c>
      <c r="M3" s="8"/>
      <c r="N3" s="8"/>
      <c r="O3" s="8"/>
      <c r="P3" s="7"/>
      <c r="Q3" s="7"/>
      <c r="R3" s="7"/>
    </row>
    <row r="4" spans="1:16384" ht="25" customHeight="1">
      <c r="A4" s="6"/>
      <c r="B4" s="7"/>
      <c r="C4" s="9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  <c r="Q4" s="7"/>
      <c r="R4" s="7"/>
    </row>
    <row r="5" spans="1:16384" s="1" customFormat="1" ht="32" customHeight="1">
      <c r="A5" s="10"/>
      <c r="B5" s="11"/>
      <c r="C5" s="12" t="s">
        <v>28</v>
      </c>
      <c r="D5" s="13" t="s">
        <v>29</v>
      </c>
      <c r="E5" s="13" t="s">
        <v>30</v>
      </c>
      <c r="F5" s="13" t="s">
        <v>31</v>
      </c>
      <c r="G5" s="13" t="s">
        <v>32</v>
      </c>
      <c r="H5" s="13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38</v>
      </c>
      <c r="N5" s="13" t="s">
        <v>39</v>
      </c>
      <c r="O5" s="13" t="s">
        <v>40</v>
      </c>
      <c r="P5" s="12" t="s">
        <v>41</v>
      </c>
      <c r="Q5" s="11"/>
      <c r="R5" s="11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9"/>
      <c r="XET5" s="29"/>
      <c r="XEU5" s="29"/>
      <c r="XEV5" s="29"/>
      <c r="XEW5" s="29"/>
      <c r="XEX5" s="29"/>
      <c r="XEY5" s="29"/>
      <c r="XEZ5" s="29"/>
      <c r="XFA5" s="29"/>
      <c r="XFB5" s="29"/>
      <c r="XFC5" s="29"/>
      <c r="XFD5" s="29"/>
    </row>
    <row r="6" spans="1:16384" ht="25" customHeight="1">
      <c r="A6" s="6"/>
      <c r="B6" s="7"/>
      <c r="C6" s="14" t="s">
        <v>15</v>
      </c>
      <c r="D6" s="15">
        <f>SUMPRODUCT((MONTH(数据源!$C$7:$C$2400)&amp;"月"=D$5)*(数据源!$K$7:$K$2400=$C6)*数据源!$J$7:$J$2400)</f>
        <v>100000</v>
      </c>
      <c r="E6" s="15">
        <f>SUMPRODUCT((MONTH(数据源!$C$7:$C$2400)&amp;"月"=E$5)*(数据源!$K$7:$K$2400=$C6)*数据源!$J$7:$J$2400)</f>
        <v>0</v>
      </c>
      <c r="F6" s="15">
        <f>SUMPRODUCT((MONTH(数据源!$C$7:$C$2400)&amp;"月"=F$5)*(数据源!$K$7:$K$2400=$C6)*数据源!$J$7:$J$2400)</f>
        <v>0</v>
      </c>
      <c r="G6" s="15">
        <f>SUMPRODUCT((MONTH(数据源!$C$7:$C$2400)&amp;"月"=G$5)*(数据源!$K$7:$K$2400=$C6)*数据源!$J$7:$J$2400)</f>
        <v>0</v>
      </c>
      <c r="H6" s="15">
        <f>SUMPRODUCT((MONTH(数据源!$C$7:$C$2400)&amp;"月"=H$5)*(数据源!$K$7:$K$2400=$C6)*数据源!$J$7:$J$2400)</f>
        <v>0</v>
      </c>
      <c r="I6" s="15">
        <f>SUMPRODUCT((MONTH(数据源!$C$7:$C$2400)&amp;"月"=I$5)*(数据源!$K$7:$K$2400=$C6)*数据源!$J$7:$J$2400)</f>
        <v>0</v>
      </c>
      <c r="J6" s="15">
        <f>SUMPRODUCT((MONTH(数据源!$C$7:$C$2400)&amp;"月"=J$5)*(数据源!$K$7:$K$2400=$C6)*数据源!$J$7:$J$2400)</f>
        <v>0</v>
      </c>
      <c r="K6" s="15">
        <f>SUMPRODUCT((MONTH(数据源!$C$7:$C$2400)&amp;"月"=K$5)*(数据源!$K$7:$K$2400=$C6)*数据源!$J$7:$J$2400)</f>
        <v>0</v>
      </c>
      <c r="L6" s="15">
        <f>SUMPRODUCT((MONTH(数据源!$C$7:$C$2400)&amp;"月"=L$5)*(数据源!$K$7:$K$2400=$C6)*数据源!$J$7:$J$2400)</f>
        <v>100000</v>
      </c>
      <c r="M6" s="15">
        <f>SUMPRODUCT((MONTH(数据源!$C$7:$C$2400)&amp;"月"=M$5)*(数据源!$K$7:$K$2400=$C6)*数据源!$J$7:$J$2400)</f>
        <v>0</v>
      </c>
      <c r="N6" s="15">
        <f>SUMPRODUCT((MONTH(数据源!$C$7:$C$2400)&amp;"月"=N$5)*(数据源!$K$7:$K$2400=$C6)*数据源!$J$7:$J$2400)</f>
        <v>0</v>
      </c>
      <c r="O6" s="15">
        <f>SUMPRODUCT((MONTH(数据源!$C$7:$C$2400)&amp;"月"=O$5)*(数据源!$K$7:$K$2400=$C6)*数据源!$J$7:$J$2400)</f>
        <v>0</v>
      </c>
      <c r="P6" s="25">
        <f>SUM(D6:O6)</f>
        <v>200000</v>
      </c>
      <c r="Q6" s="7"/>
      <c r="R6" s="7"/>
    </row>
    <row r="7" spans="1:16384" ht="25" customHeight="1">
      <c r="A7" s="6"/>
      <c r="B7" s="7"/>
      <c r="C7" s="14" t="s">
        <v>17</v>
      </c>
      <c r="D7" s="15">
        <f>SUMPRODUCT((MONTH(数据源!$C$7:$C$2400)&amp;"月"=D$5)*(数据源!$K$7:$K$2400=$C7)*数据源!$J$7:$J$2400)</f>
        <v>0</v>
      </c>
      <c r="E7" s="15">
        <f>SUMPRODUCT((MONTH(数据源!$C$7:$C$2400)&amp;"月"=E$5)*(数据源!$K$7:$K$2400=$C7)*数据源!$J$7:$J$2400)</f>
        <v>210000</v>
      </c>
      <c r="F7" s="15">
        <f>SUMPRODUCT((MONTH(数据源!$C$7:$C$2400)&amp;"月"=F$5)*(数据源!$K$7:$K$2400=$C7)*数据源!$J$7:$J$2400)</f>
        <v>0</v>
      </c>
      <c r="G7" s="15">
        <f>SUMPRODUCT((MONTH(数据源!$C$7:$C$2400)&amp;"月"=G$5)*(数据源!$K$7:$K$2400=$C7)*数据源!$J$7:$J$2400)</f>
        <v>160000</v>
      </c>
      <c r="H7" s="15">
        <f>SUMPRODUCT((MONTH(数据源!$C$7:$C$2400)&amp;"月"=H$5)*(数据源!$K$7:$K$2400=$C7)*数据源!$J$7:$J$2400)</f>
        <v>250000</v>
      </c>
      <c r="I7" s="15">
        <f>SUMPRODUCT((MONTH(数据源!$C$7:$C$2400)&amp;"月"=I$5)*(数据源!$K$7:$K$2400=$C7)*数据源!$J$7:$J$2400)</f>
        <v>0</v>
      </c>
      <c r="J7" s="15">
        <f>SUMPRODUCT((MONTH(数据源!$C$7:$C$2400)&amp;"月"=J$5)*(数据源!$K$7:$K$2400=$C7)*数据源!$J$7:$J$2400)</f>
        <v>175000</v>
      </c>
      <c r="K7" s="15">
        <f>SUMPRODUCT((MONTH(数据源!$C$7:$C$2400)&amp;"月"=K$5)*(数据源!$K$7:$K$2400=$C7)*数据源!$J$7:$J$2400)</f>
        <v>192000</v>
      </c>
      <c r="L7" s="15">
        <f>SUMPRODUCT((MONTH(数据源!$C$7:$C$2400)&amp;"月"=L$5)*(数据源!$K$7:$K$2400=$C7)*数据源!$J$7:$J$2400)</f>
        <v>0</v>
      </c>
      <c r="M7" s="15">
        <f>SUMPRODUCT((MONTH(数据源!$C$7:$C$2400)&amp;"月"=M$5)*(数据源!$K$7:$K$2400=$C7)*数据源!$J$7:$J$2400)</f>
        <v>0</v>
      </c>
      <c r="N7" s="15">
        <f>SUMPRODUCT((MONTH(数据源!$C$7:$C$2400)&amp;"月"=N$5)*(数据源!$K$7:$K$2400=$C7)*数据源!$J$7:$J$2400)</f>
        <v>1020000</v>
      </c>
      <c r="O7" s="15">
        <f>SUMPRODUCT((MONTH(数据源!$C$7:$C$2400)&amp;"月"=O$5)*(数据源!$K$7:$K$2400=$C7)*数据源!$J$7:$J$2400)</f>
        <v>868000</v>
      </c>
      <c r="P7" s="26">
        <f t="shared" ref="P7:P12" si="0">SUM(D7:O7)</f>
        <v>2875000</v>
      </c>
      <c r="Q7" s="7"/>
      <c r="R7" s="7"/>
    </row>
    <row r="8" spans="1:16384" ht="25" customHeight="1">
      <c r="A8" s="6"/>
      <c r="B8" s="7"/>
      <c r="C8" s="14" t="s">
        <v>19</v>
      </c>
      <c r="D8" s="15">
        <f>SUMPRODUCT((MONTH(数据源!$C$7:$C$2400)&amp;"月"=D$5)*(数据源!$K$7:$K$2400=$C8)*数据源!$J$7:$J$2400)</f>
        <v>0</v>
      </c>
      <c r="E8" s="15">
        <f>SUMPRODUCT((MONTH(数据源!$C$7:$C$2400)&amp;"月"=E$5)*(数据源!$K$7:$K$2400=$C8)*数据源!$J$7:$J$2400)</f>
        <v>0</v>
      </c>
      <c r="F8" s="15">
        <f>SUMPRODUCT((MONTH(数据源!$C$7:$C$2400)&amp;"月"=F$5)*(数据源!$K$7:$K$2400=$C8)*数据源!$J$7:$J$2400)</f>
        <v>240000</v>
      </c>
      <c r="G8" s="15">
        <f>SUMPRODUCT((MONTH(数据源!$C$7:$C$2400)&amp;"月"=G$5)*(数据源!$K$7:$K$2400=$C8)*数据源!$J$7:$J$2400)</f>
        <v>0</v>
      </c>
      <c r="H8" s="15">
        <f>SUMPRODUCT((MONTH(数据源!$C$7:$C$2400)&amp;"月"=H$5)*(数据源!$K$7:$K$2400=$C8)*数据源!$J$7:$J$2400)</f>
        <v>0</v>
      </c>
      <c r="I8" s="15">
        <f>SUMPRODUCT((MONTH(数据源!$C$7:$C$2400)&amp;"月"=I$5)*(数据源!$K$7:$K$2400=$C8)*数据源!$J$7:$J$2400)</f>
        <v>0</v>
      </c>
      <c r="J8" s="15">
        <f>SUMPRODUCT((MONTH(数据源!$C$7:$C$2400)&amp;"月"=J$5)*(数据源!$K$7:$K$2400=$C8)*数据源!$J$7:$J$2400)</f>
        <v>0</v>
      </c>
      <c r="K8" s="15">
        <f>SUMPRODUCT((MONTH(数据源!$C$7:$C$2400)&amp;"月"=K$5)*(数据源!$K$7:$K$2400=$C8)*数据源!$J$7:$J$2400)</f>
        <v>0</v>
      </c>
      <c r="L8" s="15">
        <f>SUMPRODUCT((MONTH(数据源!$C$7:$C$2400)&amp;"月"=L$5)*(数据源!$K$7:$K$2400=$C8)*数据源!$J$7:$J$2400)</f>
        <v>0</v>
      </c>
      <c r="M8" s="15">
        <f>SUMPRODUCT((MONTH(数据源!$C$7:$C$2400)&amp;"月"=M$5)*(数据源!$K$7:$K$2400=$C8)*数据源!$J$7:$J$2400)</f>
        <v>0</v>
      </c>
      <c r="N8" s="15">
        <f>SUMPRODUCT((MONTH(数据源!$C$7:$C$2400)&amp;"月"=N$5)*(数据源!$K$7:$K$2400=$C8)*数据源!$J$7:$J$2400)</f>
        <v>0</v>
      </c>
      <c r="O8" s="15">
        <f>SUMPRODUCT((MONTH(数据源!$C$7:$C$2400)&amp;"月"=O$5)*(数据源!$K$7:$K$2400=$C8)*数据源!$J$7:$J$2400)</f>
        <v>0</v>
      </c>
      <c r="P8" s="25">
        <f t="shared" si="0"/>
        <v>240000</v>
      </c>
      <c r="Q8" s="7"/>
      <c r="R8" s="7"/>
    </row>
    <row r="9" spans="1:16384" ht="25" customHeight="1">
      <c r="A9" s="6"/>
      <c r="B9" s="7"/>
      <c r="C9" s="14" t="s">
        <v>23</v>
      </c>
      <c r="D9" s="15">
        <f>SUMPRODUCT((MONTH(数据源!$C$7:$C$2400)&amp;"月"=D$5)*(数据源!$K$7:$K$2400=$C9)*数据源!$J$7:$J$2400)</f>
        <v>0</v>
      </c>
      <c r="E9" s="15">
        <f>SUMPRODUCT((MONTH(数据源!$C$7:$C$2400)&amp;"月"=E$5)*(数据源!$K$7:$K$2400=$C9)*数据源!$J$7:$J$2400)</f>
        <v>0</v>
      </c>
      <c r="F9" s="15">
        <f>SUMPRODUCT((MONTH(数据源!$C$7:$C$2400)&amp;"月"=F$5)*(数据源!$K$7:$K$2400=$C9)*数据源!$J$7:$J$2400)</f>
        <v>0</v>
      </c>
      <c r="G9" s="15">
        <f>SUMPRODUCT((MONTH(数据源!$C$7:$C$2400)&amp;"月"=G$5)*(数据源!$K$7:$K$2400=$C9)*数据源!$J$7:$J$2400)</f>
        <v>0</v>
      </c>
      <c r="H9" s="15">
        <f>SUMPRODUCT((MONTH(数据源!$C$7:$C$2400)&amp;"月"=H$5)*(数据源!$K$7:$K$2400=$C9)*数据源!$J$7:$J$2400)</f>
        <v>0</v>
      </c>
      <c r="I9" s="15">
        <f>SUMPRODUCT((MONTH(数据源!$C$7:$C$2400)&amp;"月"=I$5)*(数据源!$K$7:$K$2400=$C9)*数据源!$J$7:$J$2400)</f>
        <v>0</v>
      </c>
      <c r="J9" s="15">
        <f>SUMPRODUCT((MONTH(数据源!$C$7:$C$2400)&amp;"月"=J$5)*(数据源!$K$7:$K$2400=$C9)*数据源!$J$7:$J$2400)</f>
        <v>0</v>
      </c>
      <c r="K9" s="15">
        <f>SUMPRODUCT((MONTH(数据源!$C$7:$C$2400)&amp;"月"=K$5)*(数据源!$K$7:$K$2400=$C9)*数据源!$J$7:$J$2400)</f>
        <v>0</v>
      </c>
      <c r="L9" s="15">
        <f>SUMPRODUCT((MONTH(数据源!$C$7:$C$2400)&amp;"月"=L$5)*(数据源!$K$7:$K$2400=$C9)*数据源!$J$7:$J$2400)</f>
        <v>0</v>
      </c>
      <c r="M9" s="15">
        <f>SUMPRODUCT((MONTH(数据源!$C$7:$C$2400)&amp;"月"=M$5)*(数据源!$K$7:$K$2400=$C9)*数据源!$J$7:$J$2400)</f>
        <v>112000</v>
      </c>
      <c r="N9" s="15">
        <f>SUMPRODUCT((MONTH(数据源!$C$7:$C$2400)&amp;"月"=N$5)*(数据源!$K$7:$K$2400=$C9)*数据源!$J$7:$J$2400)</f>
        <v>0</v>
      </c>
      <c r="O9" s="15">
        <f>SUMPRODUCT((MONTH(数据源!$C$7:$C$2400)&amp;"月"=O$5)*(数据源!$K$7:$K$2400=$C9)*数据源!$J$7:$J$2400)</f>
        <v>192000</v>
      </c>
      <c r="P9" s="25">
        <f t="shared" si="0"/>
        <v>304000</v>
      </c>
      <c r="Q9" s="7"/>
      <c r="R9" s="7"/>
    </row>
    <row r="10" spans="1:16384" ht="25" customHeight="1">
      <c r="A10" s="6"/>
      <c r="B10" s="7"/>
      <c r="C10" s="14" t="s">
        <v>24</v>
      </c>
      <c r="D10" s="15">
        <f>SUMPRODUCT((MONTH(数据源!$C$7:$C$2400)&amp;"月"=D$5)*(数据源!$K$7:$K$2400=$C10)*数据源!$J$7:$J$2400)</f>
        <v>0</v>
      </c>
      <c r="E10" s="15">
        <f>SUMPRODUCT((MONTH(数据源!$C$7:$C$2400)&amp;"月"=E$5)*(数据源!$K$7:$K$2400=$C10)*数据源!$J$7:$J$2400)</f>
        <v>0</v>
      </c>
      <c r="F10" s="15">
        <f>SUMPRODUCT((MONTH(数据源!$C$7:$C$2400)&amp;"月"=F$5)*(数据源!$K$7:$K$2400=$C10)*数据源!$J$7:$J$2400)</f>
        <v>0</v>
      </c>
      <c r="G10" s="15">
        <f>SUMPRODUCT((MONTH(数据源!$C$7:$C$2400)&amp;"月"=G$5)*(数据源!$K$7:$K$2400=$C10)*数据源!$J$7:$J$2400)</f>
        <v>0</v>
      </c>
      <c r="H10" s="15">
        <f>SUMPRODUCT((MONTH(数据源!$C$7:$C$2400)&amp;"月"=H$5)*(数据源!$K$7:$K$2400=$C10)*数据源!$J$7:$J$2400)</f>
        <v>0</v>
      </c>
      <c r="I10" s="15">
        <f>SUMPRODUCT((MONTH(数据源!$C$7:$C$2400)&amp;"月"=I$5)*(数据源!$K$7:$K$2400=$C10)*数据源!$J$7:$J$2400)</f>
        <v>0</v>
      </c>
      <c r="J10" s="15">
        <f>SUMPRODUCT((MONTH(数据源!$C$7:$C$2400)&amp;"月"=J$5)*(数据源!$K$7:$K$2400=$C10)*数据源!$J$7:$J$2400)</f>
        <v>0</v>
      </c>
      <c r="K10" s="15">
        <f>SUMPRODUCT((MONTH(数据源!$C$7:$C$2400)&amp;"月"=K$5)*(数据源!$K$7:$K$2400=$C10)*数据源!$J$7:$J$2400)</f>
        <v>0</v>
      </c>
      <c r="L10" s="15">
        <f>SUMPRODUCT((MONTH(数据源!$C$7:$C$2400)&amp;"月"=L$5)*(数据源!$K$7:$K$2400=$C10)*数据源!$J$7:$J$2400)</f>
        <v>0</v>
      </c>
      <c r="M10" s="15">
        <f>SUMPRODUCT((MONTH(数据源!$C$7:$C$2400)&amp;"月"=M$5)*(数据源!$K$7:$K$2400=$C10)*数据源!$J$7:$J$2400)</f>
        <v>0</v>
      </c>
      <c r="N10" s="15">
        <f>SUMPRODUCT((MONTH(数据源!$C$7:$C$2400)&amp;"月"=N$5)*(数据源!$K$7:$K$2400=$C10)*数据源!$J$7:$J$2400)</f>
        <v>0</v>
      </c>
      <c r="O10" s="15">
        <f>SUMPRODUCT((MONTH(数据源!$C$7:$C$2400)&amp;"月"=O$5)*(数据源!$K$7:$K$2400=$C10)*数据源!$J$7:$J$2400)</f>
        <v>516250</v>
      </c>
      <c r="P10" s="25">
        <f t="shared" si="0"/>
        <v>516250</v>
      </c>
      <c r="Q10" s="7"/>
      <c r="R10" s="7"/>
    </row>
    <row r="11" spans="1:16384" ht="25" customHeight="1">
      <c r="A11" s="6"/>
      <c r="B11" s="7"/>
      <c r="C11" s="14" t="s">
        <v>22</v>
      </c>
      <c r="D11" s="15">
        <f>SUMPRODUCT((MONTH(数据源!$C$7:$C$2400)&amp;"月"=D$5)*(数据源!$K$7:$K$2400=$C11)*数据源!$J$7:$J$2400)</f>
        <v>0</v>
      </c>
      <c r="E11" s="15">
        <f>SUMPRODUCT((MONTH(数据源!$C$7:$C$2400)&amp;"月"=E$5)*(数据源!$K$7:$K$2400=$C11)*数据源!$J$7:$J$2400)</f>
        <v>0</v>
      </c>
      <c r="F11" s="15">
        <f>SUMPRODUCT((MONTH(数据源!$C$7:$C$2400)&amp;"月"=F$5)*(数据源!$K$7:$K$2400=$C11)*数据源!$J$7:$J$2400)</f>
        <v>0</v>
      </c>
      <c r="G11" s="15">
        <f>SUMPRODUCT((MONTH(数据源!$C$7:$C$2400)&amp;"月"=G$5)*(数据源!$K$7:$K$2400=$C11)*数据源!$J$7:$J$2400)</f>
        <v>0</v>
      </c>
      <c r="H11" s="15">
        <f>SUMPRODUCT((MONTH(数据源!$C$7:$C$2400)&amp;"月"=H$5)*(数据源!$K$7:$K$2400=$C11)*数据源!$J$7:$J$2400)</f>
        <v>0</v>
      </c>
      <c r="I11" s="15">
        <f>SUMPRODUCT((MONTH(数据源!$C$7:$C$2400)&amp;"月"=I$5)*(数据源!$K$7:$K$2400=$C11)*数据源!$J$7:$J$2400)</f>
        <v>270000</v>
      </c>
      <c r="J11" s="15">
        <f>SUMPRODUCT((MONTH(数据源!$C$7:$C$2400)&amp;"月"=J$5)*(数据源!$K$7:$K$2400=$C11)*数据源!$J$7:$J$2400)</f>
        <v>0</v>
      </c>
      <c r="K11" s="15">
        <f>SUMPRODUCT((MONTH(数据源!$C$7:$C$2400)&amp;"月"=K$5)*(数据源!$K$7:$K$2400=$C11)*数据源!$J$7:$J$2400)</f>
        <v>0</v>
      </c>
      <c r="L11" s="15">
        <f>SUMPRODUCT((MONTH(数据源!$C$7:$C$2400)&amp;"月"=L$5)*(数据源!$K$7:$K$2400=$C11)*数据源!$J$7:$J$2400)</f>
        <v>0</v>
      </c>
      <c r="M11" s="15">
        <f>SUMPRODUCT((MONTH(数据源!$C$7:$C$2400)&amp;"月"=M$5)*(数据源!$K$7:$K$2400=$C11)*数据源!$J$7:$J$2400)</f>
        <v>0</v>
      </c>
      <c r="N11" s="15">
        <f>SUMPRODUCT((MONTH(数据源!$C$7:$C$2400)&amp;"月"=N$5)*(数据源!$K$7:$K$2400=$C11)*数据源!$J$7:$J$2400)</f>
        <v>0</v>
      </c>
      <c r="O11" s="15">
        <f>SUMPRODUCT((MONTH(数据源!$C$7:$C$2400)&amp;"月"=O$5)*(数据源!$K$7:$K$2400=$C11)*数据源!$J$7:$J$2400)</f>
        <v>0</v>
      </c>
      <c r="P11" s="25">
        <f t="shared" si="0"/>
        <v>270000</v>
      </c>
      <c r="Q11" s="7"/>
      <c r="R11" s="7"/>
    </row>
    <row r="12" spans="1:16384" ht="31" customHeight="1">
      <c r="A12" s="6"/>
      <c r="B12" s="7"/>
      <c r="C12" s="14" t="s">
        <v>42</v>
      </c>
      <c r="D12" s="15">
        <f t="shared" ref="D12:O12" si="1">SUM(D6:D11)</f>
        <v>100000</v>
      </c>
      <c r="E12" s="15">
        <f t="shared" si="1"/>
        <v>210000</v>
      </c>
      <c r="F12" s="15">
        <f t="shared" si="1"/>
        <v>240000</v>
      </c>
      <c r="G12" s="15">
        <f t="shared" si="1"/>
        <v>160000</v>
      </c>
      <c r="H12" s="15">
        <f t="shared" si="1"/>
        <v>250000</v>
      </c>
      <c r="I12" s="15">
        <f t="shared" si="1"/>
        <v>270000</v>
      </c>
      <c r="J12" s="15">
        <f t="shared" si="1"/>
        <v>175000</v>
      </c>
      <c r="K12" s="15">
        <f t="shared" si="1"/>
        <v>192000</v>
      </c>
      <c r="L12" s="15">
        <f t="shared" si="1"/>
        <v>100000</v>
      </c>
      <c r="M12" s="15">
        <f t="shared" si="1"/>
        <v>112000</v>
      </c>
      <c r="N12" s="15">
        <f t="shared" si="1"/>
        <v>1020000</v>
      </c>
      <c r="O12" s="15">
        <f t="shared" si="1"/>
        <v>1576250</v>
      </c>
      <c r="P12" s="15">
        <f t="shared" si="0"/>
        <v>4405250</v>
      </c>
      <c r="Q12" s="7"/>
      <c r="R12" s="7"/>
    </row>
    <row r="13" spans="1:16384" ht="55" customHeight="1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"/>
      <c r="Q13" s="7"/>
      <c r="R13" s="7"/>
    </row>
    <row r="14" spans="1:16384" ht="34" customHeight="1">
      <c r="A14" s="6"/>
      <c r="B14" s="7"/>
      <c r="C14" s="16" t="s">
        <v>28</v>
      </c>
      <c r="D14" s="17" t="s">
        <v>29</v>
      </c>
      <c r="E14" s="17" t="s">
        <v>30</v>
      </c>
      <c r="F14" s="17" t="s">
        <v>31</v>
      </c>
      <c r="G14" s="17" t="s">
        <v>32</v>
      </c>
      <c r="H14" s="17" t="s">
        <v>33</v>
      </c>
      <c r="I14" s="17" t="s">
        <v>34</v>
      </c>
      <c r="J14" s="17" t="s">
        <v>35</v>
      </c>
      <c r="K14" s="17" t="s">
        <v>36</v>
      </c>
      <c r="L14" s="17" t="s">
        <v>37</v>
      </c>
      <c r="M14" s="17" t="s">
        <v>38</v>
      </c>
      <c r="N14" s="17" t="s">
        <v>39</v>
      </c>
      <c r="O14" s="17" t="s">
        <v>40</v>
      </c>
      <c r="P14" s="16" t="s">
        <v>41</v>
      </c>
      <c r="Q14" s="7"/>
      <c r="R14" s="7"/>
    </row>
    <row r="15" spans="1:16384" s="2" customFormat="1" ht="31" customHeight="1">
      <c r="A15" s="18"/>
      <c r="B15" s="19"/>
      <c r="C15" s="20" t="str">
        <f ca="1">OFFSET(C5,$C$4,0)</f>
        <v>员2</v>
      </c>
      <c r="D15" s="21">
        <f t="shared" ref="D15:P15" ca="1" si="2">OFFSET(D5,$C$4,0)</f>
        <v>0</v>
      </c>
      <c r="E15" s="21">
        <f t="shared" ca="1" si="2"/>
        <v>210000</v>
      </c>
      <c r="F15" s="21">
        <f t="shared" ca="1" si="2"/>
        <v>0</v>
      </c>
      <c r="G15" s="21">
        <f t="shared" ca="1" si="2"/>
        <v>160000</v>
      </c>
      <c r="H15" s="21">
        <f t="shared" ca="1" si="2"/>
        <v>250000</v>
      </c>
      <c r="I15" s="21">
        <f t="shared" ca="1" si="2"/>
        <v>0</v>
      </c>
      <c r="J15" s="21">
        <f t="shared" ca="1" si="2"/>
        <v>175000</v>
      </c>
      <c r="K15" s="21">
        <f t="shared" ca="1" si="2"/>
        <v>192000</v>
      </c>
      <c r="L15" s="21">
        <f t="shared" ca="1" si="2"/>
        <v>0</v>
      </c>
      <c r="M15" s="21">
        <f t="shared" ca="1" si="2"/>
        <v>0</v>
      </c>
      <c r="N15" s="21">
        <f t="shared" ca="1" si="2"/>
        <v>1020000</v>
      </c>
      <c r="O15" s="21">
        <f t="shared" ca="1" si="2"/>
        <v>868000</v>
      </c>
      <c r="P15" s="21">
        <f t="shared" ca="1" si="2"/>
        <v>2875000</v>
      </c>
      <c r="Q15" s="19"/>
      <c r="R15" s="1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</row>
    <row r="16" spans="1:16384" ht="25" customHeight="1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7"/>
      <c r="Q16" s="7"/>
      <c r="R16" s="7"/>
    </row>
    <row r="17" spans="1:18" ht="25" customHeight="1">
      <c r="A17" s="6"/>
      <c r="B17" s="7"/>
      <c r="C17" s="7"/>
      <c r="D17" s="8"/>
      <c r="E17" s="8"/>
      <c r="F17" s="8"/>
      <c r="G17" s="8"/>
      <c r="H17" s="8"/>
      <c r="I17" s="54" t="s">
        <v>43</v>
      </c>
      <c r="J17" s="54"/>
      <c r="K17" s="54"/>
      <c r="L17" s="8"/>
      <c r="M17" s="8"/>
      <c r="N17" s="8"/>
      <c r="O17" s="8"/>
      <c r="P17" s="7"/>
      <c r="Q17" s="7"/>
      <c r="R17" s="7"/>
    </row>
    <row r="18" spans="1:18" ht="25" customHeight="1">
      <c r="A18" s="6"/>
      <c r="B18" s="7"/>
      <c r="C18" s="7"/>
      <c r="D18" s="8"/>
      <c r="E18" s="8"/>
      <c r="F18" s="8"/>
      <c r="G18" s="8"/>
      <c r="H18" s="8"/>
      <c r="I18" s="54"/>
      <c r="J18" s="54"/>
      <c r="K18" s="54"/>
      <c r="L18" s="8"/>
      <c r="M18" s="8"/>
      <c r="N18" s="8"/>
      <c r="O18" s="8"/>
      <c r="P18" s="7"/>
      <c r="Q18" s="7"/>
      <c r="R18" s="7"/>
    </row>
    <row r="19" spans="1:18" ht="25" customHeight="1">
      <c r="A19" s="6"/>
      <c r="B19" s="7"/>
      <c r="C19" s="7"/>
      <c r="D19" s="8"/>
      <c r="E19" s="8"/>
      <c r="F19" s="8"/>
      <c r="G19" s="8"/>
      <c r="H19" s="8"/>
      <c r="I19" s="53">
        <f>P12</f>
        <v>4405250</v>
      </c>
      <c r="J19" s="53"/>
      <c r="K19" s="53"/>
      <c r="L19" s="8"/>
      <c r="M19" s="8"/>
      <c r="N19" s="8"/>
      <c r="O19" s="8"/>
      <c r="P19" s="7"/>
      <c r="Q19" s="7"/>
      <c r="R19" s="7"/>
    </row>
    <row r="20" spans="1:18" ht="25" customHeight="1">
      <c r="A20" s="6"/>
      <c r="B20" s="7"/>
      <c r="C20" s="7"/>
      <c r="D20" s="8"/>
      <c r="E20" s="8"/>
      <c r="F20" s="8"/>
      <c r="G20" s="8"/>
      <c r="H20" s="8"/>
      <c r="I20" s="53"/>
      <c r="J20" s="53"/>
      <c r="K20" s="53"/>
      <c r="L20" s="8"/>
      <c r="M20" s="8"/>
      <c r="N20" s="8"/>
      <c r="O20" s="8"/>
      <c r="P20" s="7"/>
      <c r="Q20" s="7"/>
      <c r="R20" s="7"/>
    </row>
    <row r="21" spans="1:18" ht="45" customHeight="1">
      <c r="A21" s="6"/>
      <c r="B21" s="7"/>
      <c r="C21" s="7"/>
      <c r="D21" s="8"/>
      <c r="E21" s="8"/>
      <c r="F21" s="8"/>
      <c r="G21" s="8"/>
      <c r="H21" s="8"/>
      <c r="I21" s="53"/>
      <c r="J21" s="53"/>
      <c r="K21" s="53"/>
      <c r="L21" s="8"/>
      <c r="M21" s="8"/>
      <c r="N21" s="8"/>
      <c r="O21" s="8"/>
      <c r="P21" s="7"/>
      <c r="Q21" s="7"/>
      <c r="R21" s="7"/>
    </row>
    <row r="22" spans="1:18" ht="4" customHeight="1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7"/>
      <c r="Q22" s="7"/>
      <c r="R22" s="7"/>
    </row>
    <row r="23" spans="1:18" ht="25" customHeight="1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7"/>
      <c r="Q23" s="7"/>
      <c r="R23" s="7"/>
    </row>
    <row r="24" spans="1:18" ht="25" customHeight="1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7"/>
      <c r="Q24" s="7"/>
      <c r="R24" s="7"/>
    </row>
    <row r="25" spans="1:18" ht="25" customHeight="1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7"/>
      <c r="Q25" s="7"/>
      <c r="R25" s="7"/>
    </row>
    <row r="28" spans="1:18" ht="25" customHeight="1">
      <c r="Q28" s="56" t="s">
        <v>44</v>
      </c>
    </row>
    <row r="29" spans="1:18" ht="25" customHeight="1">
      <c r="Q29" s="57" t="s">
        <v>45</v>
      </c>
    </row>
  </sheetData>
  <mergeCells count="4">
    <mergeCell ref="L1:M1"/>
    <mergeCell ref="I19:K21"/>
    <mergeCell ref="I17:K18"/>
    <mergeCell ref="D1:I2"/>
  </mergeCells>
  <phoneticPr fontId="20" type="noConversion"/>
  <conditionalFormatting sqref="P6:P1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{D4C35613-05AB-434C-8669-3762CD39FD7E}</x14:id>
        </ext>
      </extLst>
    </cfRule>
  </conditionalFormatting>
  <hyperlinks>
    <hyperlink ref="Q28" r:id="rId1" xr:uid="{D753A912-578F-3C40-B397-0B7F34CD5985}"/>
  </hyperlinks>
  <pageMargins left="0.75" right="0.75" top="1" bottom="1" header="0.5" footer="0.5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Pict="0">
                <anchor moveWithCells="1">
                  <from>
                    <xdr:col>2</xdr:col>
                    <xdr:colOff>0</xdr:colOff>
                    <xdr:row>12</xdr:row>
                    <xdr:rowOff>165100</xdr:rowOff>
                  </from>
                  <to>
                    <xdr:col>3</xdr:col>
                    <xdr:colOff>419100</xdr:colOff>
                    <xdr:row>12</xdr:row>
                    <xdr:rowOff>495300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C35613-05AB-434C-8669-3762CD39FD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P6:P11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数据源</vt:lpstr>
      <vt:lpstr>看板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</dc:creator>
  <cp:lastModifiedBy>Microsoft Office User</cp:lastModifiedBy>
  <dcterms:created xsi:type="dcterms:W3CDTF">2020-11-03T02:47:00Z</dcterms:created>
  <dcterms:modified xsi:type="dcterms:W3CDTF">2023-10-16T09:44:47Z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